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8195" windowHeight="110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P47" i="1" l="1"/>
  <c r="O47" i="1"/>
  <c r="I47" i="1"/>
  <c r="I48" i="1" s="1"/>
  <c r="H47" i="1"/>
  <c r="G47" i="1"/>
  <c r="F47" i="1"/>
  <c r="E47" i="1"/>
  <c r="E48" i="1" s="1"/>
  <c r="D47" i="1"/>
  <c r="C47" i="1"/>
  <c r="B47" i="1"/>
  <c r="J47" i="1" s="1"/>
  <c r="R46" i="1"/>
  <c r="Q46" i="1"/>
  <c r="J46" i="1"/>
  <c r="R45" i="1"/>
  <c r="Q45" i="1"/>
  <c r="J45" i="1"/>
  <c r="R44" i="1"/>
  <c r="Q44" i="1"/>
  <c r="J44" i="1"/>
  <c r="R43" i="1"/>
  <c r="Q43" i="1"/>
  <c r="J43" i="1"/>
  <c r="R42" i="1"/>
  <c r="Q42" i="1"/>
  <c r="J42" i="1"/>
  <c r="R41" i="1"/>
  <c r="Q41" i="1"/>
  <c r="J41" i="1"/>
  <c r="R40" i="1"/>
  <c r="Q40" i="1"/>
  <c r="J40" i="1"/>
  <c r="R39" i="1"/>
  <c r="Q39" i="1"/>
  <c r="J39" i="1"/>
  <c r="R38" i="1"/>
  <c r="Q38" i="1"/>
  <c r="J38" i="1"/>
  <c r="R37" i="1"/>
  <c r="Q37" i="1"/>
  <c r="J37" i="1"/>
  <c r="R36" i="1"/>
  <c r="Q36" i="1"/>
  <c r="J36" i="1"/>
  <c r="R35" i="1"/>
  <c r="Q35" i="1"/>
  <c r="J35" i="1"/>
  <c r="R34" i="1"/>
  <c r="Q34" i="1"/>
  <c r="J34" i="1"/>
  <c r="R33" i="1"/>
  <c r="Q33" i="1"/>
  <c r="J33" i="1"/>
  <c r="R32" i="1"/>
  <c r="Q32" i="1"/>
  <c r="J32" i="1"/>
  <c r="R31" i="1"/>
  <c r="R47" i="1" s="1"/>
  <c r="R48" i="1" s="1"/>
  <c r="Q31" i="1"/>
  <c r="Q47" i="1" s="1"/>
  <c r="Q48" i="1" s="1"/>
  <c r="J31" i="1"/>
  <c r="F48" i="1" l="1"/>
  <c r="B48" i="1"/>
  <c r="C48" i="1"/>
  <c r="G48" i="1"/>
  <c r="D48" i="1"/>
  <c r="H48" i="1"/>
  <c r="J48" i="1" l="1"/>
</calcChain>
</file>

<file path=xl/comments1.xml><?xml version="1.0" encoding="utf-8"?>
<comments xmlns="http://schemas.openxmlformats.org/spreadsheetml/2006/main">
  <authors>
    <author>Michelle Y. Merrill (Ph.D.)</author>
  </authors>
  <commentList>
    <comment ref="L6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74% fr http://www.censusindia.gov.in/2011-prov-results/indiaatglance.html</t>
        </r>
      </text>
    </comment>
    <comment ref="L8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99% from https://www.cia.gov/library/publications/the-world-factbook/fields/2103.html</t>
        </r>
      </text>
    </comment>
    <comment ref="L9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 73% fr https://www.cia.gov/library/publications/the-world-factbook/fields/2103.html</t>
        </r>
      </text>
    </comment>
    <comment ref="K12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2009, (2011 not available)</t>
        </r>
      </text>
    </comment>
    <comment ref="L12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95% fr https://www.cia.gov/library/publications/the-world-factbook/fields/2103.html</t>
        </r>
      </text>
    </comment>
    <comment ref="K13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94% from http://www.moe.gov.sg/education/education-statistics-digest/files/esd-2013.pdf</t>
        </r>
      </text>
    </comment>
    <comment ref="L14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98% fr https://www.cia.gov/library/publications/the-world-factbook/fields/2103.html</t>
        </r>
      </text>
    </comment>
    <comment ref="K15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68% fr
http://english.moe.gov.tw/ct.asp?xItem=14508&amp;CtNode=11431&amp;mp=11  to https://stats.moe.gov.tw/files/gender_e/e106-11.xls</t>
        </r>
      </text>
    </comment>
    <comment ref="L15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96% fr https://www.cia.gov/library/publications/the-world-factbook/fields/2103.html</t>
        </r>
      </text>
    </comment>
    <comment ref="L16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no data from WorldBank;
94% fr https://www.cia.gov/library/publications/the-world-factbook/fields/2103.html</t>
        </r>
      </text>
    </comment>
    <comment ref="K19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fr http://data.worldbank.org/indicator/SE.TER.ENRR/countries/1W?display=graph</t>
        </r>
      </text>
    </comment>
    <comment ref="L19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fr http://data.worldbank.org/indicator/SE.ADT.LITR.ZS?display=graph</t>
        </r>
      </text>
    </comment>
    <comment ref="P34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probably includes Taiwan, not sure</t>
        </r>
      </text>
    </comment>
    <comment ref="O44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CIA factbook
https://www.cia.gov/library/publications/the-world-factbook/geos/tw.html</t>
        </r>
      </text>
    </comment>
    <comment ref="P44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fr 2010 census http://ebas1.ebas.gov.tw/phc2010/english/51/301.pdf</t>
        </r>
      </text>
    </comment>
    <comment ref="I47" authorId="0">
      <text>
        <r>
          <rPr>
            <b/>
            <sz val="9"/>
            <color indexed="81"/>
            <rFont val="Tahoma"/>
            <charset val="1"/>
          </rPr>
          <t>Michelle Y. Merrill (Ph.D.):</t>
        </r>
        <r>
          <rPr>
            <sz val="9"/>
            <color indexed="81"/>
            <rFont val="Tahoma"/>
            <charset val="1"/>
          </rPr>
          <t xml:space="preserve">
could total &gt;10000 - still very small percent</t>
        </r>
      </text>
    </comment>
  </commentList>
</comments>
</file>

<file path=xl/sharedStrings.xml><?xml version="1.0" encoding="utf-8"?>
<sst xmlns="http://schemas.openxmlformats.org/spreadsheetml/2006/main" count="131" uniqueCount="56">
  <si>
    <t>Country</t>
  </si>
  <si>
    <t>% Christian</t>
  </si>
  <si>
    <t>% Muslim</t>
  </si>
  <si>
    <t>% unaffiliated</t>
  </si>
  <si>
    <t>% Hindu</t>
  </si>
  <si>
    <t>% Buddhist</t>
  </si>
  <si>
    <t>% Folk / Indigenous</t>
  </si>
  <si>
    <t>% Other</t>
  </si>
  <si>
    <t>Major non-Asian Colonial Powers</t>
  </si>
  <si>
    <t>Year of Independence</t>
  </si>
  <si>
    <t>% enrollment in Higher Ed (2011)</t>
  </si>
  <si>
    <t>% adult literacy</t>
  </si>
  <si>
    <t>year for literacy rate</t>
  </si>
  <si>
    <t>Bangladesh</t>
  </si>
  <si>
    <t>Britain</t>
  </si>
  <si>
    <t>1971 (from Pakistan)</t>
  </si>
  <si>
    <t>Brunei</t>
  </si>
  <si>
    <t>Cambodia</t>
  </si>
  <si>
    <t>France</t>
  </si>
  <si>
    <t>China</t>
  </si>
  <si>
    <t>(Britain, Portugal)</t>
  </si>
  <si>
    <t>(1997, 1999)</t>
  </si>
  <si>
    <t>India</t>
  </si>
  <si>
    <t>Britain (Portugal, France, Netherlands, Denmark)</t>
  </si>
  <si>
    <t>Indonesia</t>
  </si>
  <si>
    <t>Netherlands, Portugal</t>
  </si>
  <si>
    <t>Japan</t>
  </si>
  <si>
    <t>n/a</t>
  </si>
  <si>
    <t>Laos</t>
  </si>
  <si>
    <t>Malaysia</t>
  </si>
  <si>
    <t>1957 &amp; 1963</t>
  </si>
  <si>
    <t>Myanmar/Burma</t>
  </si>
  <si>
    <t>Philippines</t>
  </si>
  <si>
    <t>Spain, USA</t>
  </si>
  <si>
    <t>Singapore</t>
  </si>
  <si>
    <t>South Korea</t>
  </si>
  <si>
    <t>USA</t>
  </si>
  <si>
    <t>Taiwan</t>
  </si>
  <si>
    <t>Netherlands, Spain</t>
  </si>
  <si>
    <t>1945 or 1952 (from Japan)</t>
  </si>
  <si>
    <t>Thailand</t>
  </si>
  <si>
    <t>Vietnam</t>
  </si>
  <si>
    <t>REGION-WIDE</t>
  </si>
  <si>
    <t>GLOBAL</t>
  </si>
  <si>
    <t>Religious Affiliation</t>
  </si>
  <si>
    <t>http://www.pewforum.org/2012/12/18/table-religious-composition-by-country-in-percentages/</t>
  </si>
  <si>
    <t>https://en.wikipedia.org/wiki/Decolonisation_of_Asia; https://en.wikipedia.org/wiki/Colonial_India; https://en.wikipedia.org/wiki/Taiwan#Opening_in_the_17th_century</t>
  </si>
  <si>
    <t>% enrollment in Higher Ed from http://data.worldbank.org/indicator/SE.TER.ENRR</t>
  </si>
  <si>
    <t>Not used for this set: religions of Brunei Statistical Yearbook 2010 http://www.depd.gov.bn/SI/BDSYB2010/BDSYB%202010.pdf</t>
  </si>
  <si>
    <t>% adult literacy from http://data.worldbank.org/indicator/SE.ADT.LITR.ZS/countries</t>
  </si>
  <si>
    <t>http://data.worldbank.org/indicator/SP.POP.TOTL</t>
  </si>
  <si>
    <t># enrolled in HE</t>
  </si>
  <si>
    <t># literate adults</t>
  </si>
  <si>
    <t>&lt;10,000</t>
  </si>
  <si>
    <t>china and taiwan</t>
  </si>
  <si>
    <t>% Jewish (add to other)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</si>
</sst>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00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Inherit"/>
    </font>
    <font>
      <sz val="9"/>
      <color theme="1"/>
      <name val="Calibri"/>
      <family val="2"/>
      <scheme val="minor"/>
    </font>
    <font>
      <sz val="10"/>
      <color rgb="FF000000"/>
      <name val="Arial Unicode MS"/>
      <family val="2"/>
    </font>
    <font>
      <sz val="8"/>
      <color rgb="FF403E3C"/>
      <name val="Arial"/>
      <family val="2"/>
    </font>
    <font>
      <sz val="11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EEDE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rgb="FFCCCCCC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164" fontId="0" fillId="0" borderId="0" xfId="0" applyNumberFormat="1"/>
    <xf numFmtId="0" fontId="0" fillId="2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 wrapText="1"/>
    </xf>
    <xf numFmtId="0" fontId="0" fillId="4" borderId="0" xfId="0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0" fillId="6" borderId="0" xfId="0" applyFill="1" applyAlignment="1">
      <alignment horizontal="center" wrapText="1"/>
    </xf>
    <xf numFmtId="0" fontId="0" fillId="3" borderId="0" xfId="0" applyFill="1" applyAlignment="1">
      <alignment horizontal="center"/>
    </xf>
    <xf numFmtId="0" fontId="1" fillId="0" borderId="0" xfId="0" applyFont="1" applyAlignment="1">
      <alignment horizontal="right"/>
    </xf>
    <xf numFmtId="164" fontId="1" fillId="0" borderId="0" xfId="0" applyNumberFormat="1" applyFont="1"/>
    <xf numFmtId="2" fontId="1" fillId="0" borderId="0" xfId="0" applyNumberFormat="1" applyFont="1"/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2" xfId="0" applyFont="1" applyFill="1" applyBorder="1" applyAlignment="1">
      <alignment horizontal="right" vertical="center"/>
    </xf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" fontId="4" fillId="0" borderId="0" xfId="0" applyNumberFormat="1" applyFont="1"/>
    <xf numFmtId="0" fontId="3" fillId="0" borderId="0" xfId="0" applyFont="1" applyFill="1" applyBorder="1" applyAlignment="1">
      <alignment horizontal="right" vertical="center"/>
    </xf>
    <xf numFmtId="0" fontId="0" fillId="0" borderId="0" xfId="0" applyAlignment="1">
      <alignment horizontal="left" wrapText="1"/>
    </xf>
    <xf numFmtId="0" fontId="0" fillId="0" borderId="0" xfId="0" applyAlignment="1"/>
    <xf numFmtId="16" fontId="0" fillId="0" borderId="0" xfId="0" applyNumberFormat="1"/>
    <xf numFmtId="0" fontId="5" fillId="0" borderId="0" xfId="0" applyFont="1"/>
    <xf numFmtId="3" fontId="6" fillId="7" borderId="3" xfId="0" applyNumberFormat="1" applyFont="1" applyFill="1" applyBorder="1" applyAlignment="1">
      <alignment horizontal="right" vertical="center" wrapText="1"/>
    </xf>
    <xf numFmtId="0" fontId="6" fillId="7" borderId="3" xfId="0" applyFont="1" applyFill="1" applyBorder="1" applyAlignment="1">
      <alignment horizontal="right" vertical="center" wrapText="1"/>
    </xf>
    <xf numFmtId="3" fontId="7" fillId="0" borderId="0" xfId="0" applyNumberFormat="1" applyFont="1"/>
    <xf numFmtId="3" fontId="8" fillId="0" borderId="0" xfId="0" applyNumberFormat="1" applyFont="1" applyAlignment="1">
      <alignment vertical="center"/>
    </xf>
    <xf numFmtId="3" fontId="9" fillId="0" borderId="0" xfId="0" applyNumberFormat="1" applyFont="1"/>
    <xf numFmtId="0" fontId="10" fillId="0" borderId="0" xfId="0" applyFont="1"/>
    <xf numFmtId="3" fontId="0" fillId="0" borderId="0" xfId="0" applyNumberFormat="1"/>
    <xf numFmtId="0" fontId="7" fillId="0" borderId="0" xfId="0" applyFont="1"/>
    <xf numFmtId="165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49"/>
  <sheetViews>
    <sheetView tabSelected="1" workbookViewId="0">
      <selection activeCell="I52" sqref="I52"/>
    </sheetView>
  </sheetViews>
  <sheetFormatPr defaultRowHeight="15"/>
  <cols>
    <col min="1" max="1" width="17.42578125" customWidth="1"/>
    <col min="2" max="2" width="11.42578125" bestFit="1" customWidth="1"/>
    <col min="3" max="3" width="12" customWidth="1"/>
    <col min="4" max="4" width="11.42578125" customWidth="1"/>
    <col min="5" max="6" width="10.85546875" bestFit="1" customWidth="1"/>
    <col min="7" max="7" width="10.85546875" customWidth="1"/>
    <col min="8" max="8" width="8.42578125" customWidth="1"/>
    <col min="9" max="9" width="12.5703125" style="2" customWidth="1"/>
    <col min="10" max="10" width="14.140625" customWidth="1"/>
    <col min="12" max="12" width="10.7109375" customWidth="1"/>
    <col min="15" max="15" width="14.5703125" customWidth="1"/>
    <col min="16" max="17" width="12.85546875" customWidth="1"/>
    <col min="18" max="18" width="13.28515625" customWidth="1"/>
  </cols>
  <sheetData>
    <row r="1" spans="1:13" s="2" customFormat="1" ht="7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ht="45">
      <c r="A2" t="s">
        <v>13</v>
      </c>
      <c r="B2" s="3">
        <v>0.2</v>
      </c>
      <c r="C2" s="3">
        <v>89.8</v>
      </c>
      <c r="D2">
        <v>0</v>
      </c>
      <c r="E2" s="3">
        <v>9.1</v>
      </c>
      <c r="F2" s="3">
        <v>0.5</v>
      </c>
      <c r="G2" s="3">
        <v>0.4</v>
      </c>
      <c r="H2" s="3">
        <v>0</v>
      </c>
      <c r="I2" s="4" t="s">
        <v>14</v>
      </c>
      <c r="J2" s="5" t="s">
        <v>15</v>
      </c>
      <c r="K2">
        <v>13</v>
      </c>
      <c r="L2">
        <v>58</v>
      </c>
      <c r="M2">
        <v>2011</v>
      </c>
    </row>
    <row r="3" spans="1:13">
      <c r="A3" t="s">
        <v>16</v>
      </c>
      <c r="B3" s="3">
        <v>9.4</v>
      </c>
      <c r="C3" s="3">
        <v>75.099999999999994</v>
      </c>
      <c r="D3">
        <v>0.4</v>
      </c>
      <c r="E3" s="3">
        <v>0.3</v>
      </c>
      <c r="F3" s="3">
        <v>8.6</v>
      </c>
      <c r="G3" s="3">
        <v>6.2</v>
      </c>
      <c r="H3" s="3">
        <v>0.1</v>
      </c>
      <c r="I3" s="4" t="s">
        <v>14</v>
      </c>
      <c r="J3" s="6">
        <v>1984</v>
      </c>
      <c r="K3">
        <v>20</v>
      </c>
      <c r="L3">
        <v>95</v>
      </c>
      <c r="M3">
        <v>2011</v>
      </c>
    </row>
    <row r="4" spans="1:13">
      <c r="A4" t="s">
        <v>17</v>
      </c>
      <c r="B4" s="3">
        <v>0.4</v>
      </c>
      <c r="C4" s="3">
        <v>2</v>
      </c>
      <c r="D4">
        <v>0.2</v>
      </c>
      <c r="E4" s="3">
        <v>0</v>
      </c>
      <c r="F4" s="3">
        <v>96.9</v>
      </c>
      <c r="G4" s="3">
        <v>0.6</v>
      </c>
      <c r="H4" s="3">
        <v>0</v>
      </c>
      <c r="I4" s="7" t="s">
        <v>18</v>
      </c>
      <c r="J4" s="6">
        <v>1953</v>
      </c>
      <c r="K4">
        <v>16</v>
      </c>
      <c r="L4">
        <v>74</v>
      </c>
      <c r="M4">
        <v>2009</v>
      </c>
    </row>
    <row r="5" spans="1:13" ht="30">
      <c r="A5" t="s">
        <v>19</v>
      </c>
      <c r="B5" s="3">
        <v>5.0999999999999996</v>
      </c>
      <c r="C5" s="3">
        <v>1.8</v>
      </c>
      <c r="D5">
        <v>52.2</v>
      </c>
      <c r="E5" s="3">
        <v>0</v>
      </c>
      <c r="F5" s="3">
        <v>18.2</v>
      </c>
      <c r="G5" s="3">
        <v>21.9</v>
      </c>
      <c r="H5" s="3">
        <v>0.7</v>
      </c>
      <c r="I5" s="5" t="s">
        <v>20</v>
      </c>
      <c r="J5" s="6" t="s">
        <v>21</v>
      </c>
      <c r="K5">
        <v>24</v>
      </c>
      <c r="L5">
        <v>95</v>
      </c>
      <c r="M5">
        <v>2010</v>
      </c>
    </row>
    <row r="6" spans="1:13" ht="75">
      <c r="A6" t="s">
        <v>22</v>
      </c>
      <c r="B6" s="3">
        <v>2.5</v>
      </c>
      <c r="C6" s="3">
        <v>14.4</v>
      </c>
      <c r="D6">
        <v>0</v>
      </c>
      <c r="E6" s="3">
        <v>79.5</v>
      </c>
      <c r="F6" s="3">
        <v>0.8</v>
      </c>
      <c r="G6" s="3">
        <v>0.5</v>
      </c>
      <c r="H6" s="3">
        <v>2.2999999999999998</v>
      </c>
      <c r="I6" s="4" t="s">
        <v>23</v>
      </c>
      <c r="J6" s="6">
        <v>1947</v>
      </c>
      <c r="K6">
        <v>23</v>
      </c>
      <c r="L6">
        <v>74</v>
      </c>
      <c r="M6">
        <v>2011</v>
      </c>
    </row>
    <row r="7" spans="1:13" ht="45">
      <c r="A7" t="s">
        <v>24</v>
      </c>
      <c r="B7" s="3">
        <v>9.9</v>
      </c>
      <c r="C7" s="3">
        <v>87.2</v>
      </c>
      <c r="D7">
        <v>0</v>
      </c>
      <c r="E7" s="3">
        <v>1.7</v>
      </c>
      <c r="F7" s="3">
        <v>0.7</v>
      </c>
      <c r="G7" s="3">
        <v>0.3</v>
      </c>
      <c r="H7" s="3">
        <v>0.1</v>
      </c>
      <c r="I7" s="8" t="s">
        <v>25</v>
      </c>
      <c r="J7" s="6">
        <v>1950</v>
      </c>
      <c r="K7">
        <v>27</v>
      </c>
      <c r="L7">
        <v>93</v>
      </c>
      <c r="M7">
        <v>2011</v>
      </c>
    </row>
    <row r="8" spans="1:13">
      <c r="A8" t="s">
        <v>26</v>
      </c>
      <c r="B8" s="3">
        <v>1.6</v>
      </c>
      <c r="C8" s="3">
        <v>0.2</v>
      </c>
      <c r="D8">
        <v>57</v>
      </c>
      <c r="E8" s="3">
        <v>0</v>
      </c>
      <c r="F8" s="3">
        <v>36.200000000000003</v>
      </c>
      <c r="G8" s="3">
        <v>0.4</v>
      </c>
      <c r="H8" s="3">
        <v>4.7</v>
      </c>
      <c r="I8" s="5" t="s">
        <v>27</v>
      </c>
      <c r="J8" s="6" t="s">
        <v>27</v>
      </c>
      <c r="K8">
        <v>60</v>
      </c>
      <c r="L8">
        <v>99</v>
      </c>
      <c r="M8">
        <v>2013</v>
      </c>
    </row>
    <row r="9" spans="1:13">
      <c r="A9" t="s">
        <v>28</v>
      </c>
      <c r="B9" s="3">
        <v>1.5</v>
      </c>
      <c r="C9" s="3">
        <v>0</v>
      </c>
      <c r="D9">
        <v>0.9</v>
      </c>
      <c r="E9" s="3">
        <v>0</v>
      </c>
      <c r="F9" s="3">
        <v>66</v>
      </c>
      <c r="G9" s="3">
        <v>30.7</v>
      </c>
      <c r="H9" s="3">
        <v>0.7</v>
      </c>
      <c r="I9" s="7" t="s">
        <v>18</v>
      </c>
      <c r="J9" s="6">
        <v>1947</v>
      </c>
      <c r="K9">
        <v>17</v>
      </c>
      <c r="L9">
        <v>73</v>
      </c>
      <c r="M9">
        <v>2005</v>
      </c>
    </row>
    <row r="10" spans="1:13">
      <c r="A10" t="s">
        <v>29</v>
      </c>
      <c r="B10" s="3">
        <v>9.4</v>
      </c>
      <c r="C10" s="3">
        <v>63.7</v>
      </c>
      <c r="D10">
        <v>0.7</v>
      </c>
      <c r="E10" s="3">
        <v>6</v>
      </c>
      <c r="F10" s="3">
        <v>17.7</v>
      </c>
      <c r="G10" s="3">
        <v>2.2999999999999998</v>
      </c>
      <c r="H10" s="3">
        <v>0.2</v>
      </c>
      <c r="I10" s="4" t="s">
        <v>14</v>
      </c>
      <c r="J10" s="6" t="s">
        <v>30</v>
      </c>
      <c r="K10">
        <v>36</v>
      </c>
      <c r="L10">
        <v>93</v>
      </c>
      <c r="M10">
        <v>2010</v>
      </c>
    </row>
    <row r="11" spans="1:13">
      <c r="A11" t="s">
        <v>31</v>
      </c>
      <c r="B11" s="3">
        <v>7.8</v>
      </c>
      <c r="C11" s="3">
        <v>4</v>
      </c>
      <c r="D11">
        <v>0.5</v>
      </c>
      <c r="E11" s="3">
        <v>1.7</v>
      </c>
      <c r="F11" s="3">
        <v>80.099999999999994</v>
      </c>
      <c r="G11" s="3">
        <v>5.8</v>
      </c>
      <c r="H11" s="3">
        <v>0.2</v>
      </c>
      <c r="I11" s="4" t="s">
        <v>14</v>
      </c>
      <c r="J11" s="6">
        <v>1948</v>
      </c>
      <c r="K11">
        <v>14</v>
      </c>
      <c r="L11">
        <v>93</v>
      </c>
      <c r="M11">
        <v>2011</v>
      </c>
    </row>
    <row r="12" spans="1:13" ht="30">
      <c r="A12" t="s">
        <v>32</v>
      </c>
      <c r="B12" s="3">
        <v>92.600000000000009</v>
      </c>
      <c r="C12" s="3">
        <v>5.5</v>
      </c>
      <c r="D12">
        <v>0.1</v>
      </c>
      <c r="E12" s="3">
        <v>0</v>
      </c>
      <c r="F12" s="3">
        <v>0</v>
      </c>
      <c r="G12" s="3">
        <v>1.5</v>
      </c>
      <c r="H12" s="3">
        <v>0.1</v>
      </c>
      <c r="I12" s="9" t="s">
        <v>33</v>
      </c>
      <c r="J12" s="6">
        <v>1946</v>
      </c>
      <c r="K12">
        <v>28</v>
      </c>
      <c r="L12">
        <v>95</v>
      </c>
      <c r="M12">
        <v>2008</v>
      </c>
    </row>
    <row r="13" spans="1:13">
      <c r="A13" t="s">
        <v>34</v>
      </c>
      <c r="B13" s="3">
        <v>18.2</v>
      </c>
      <c r="C13" s="3">
        <v>14.299999999999999</v>
      </c>
      <c r="D13">
        <v>16.400000000000002</v>
      </c>
      <c r="E13" s="3">
        <v>5.2</v>
      </c>
      <c r="F13" s="3">
        <v>33.900000000000006</v>
      </c>
      <c r="G13" s="3">
        <v>2.2999999999999998</v>
      </c>
      <c r="H13" s="3">
        <v>9.7000000000000011</v>
      </c>
      <c r="I13" s="4" t="s">
        <v>14</v>
      </c>
      <c r="J13" s="6">
        <v>1963</v>
      </c>
      <c r="K13">
        <v>94</v>
      </c>
      <c r="L13">
        <v>96</v>
      </c>
      <c r="M13">
        <v>2010</v>
      </c>
    </row>
    <row r="14" spans="1:13">
      <c r="A14" t="s">
        <v>35</v>
      </c>
      <c r="B14" s="3">
        <v>29.4</v>
      </c>
      <c r="C14" s="3">
        <v>0.2</v>
      </c>
      <c r="D14">
        <v>46.400000000000006</v>
      </c>
      <c r="E14" s="3">
        <v>0</v>
      </c>
      <c r="F14" s="3">
        <v>22.900000000000002</v>
      </c>
      <c r="G14" s="3">
        <v>0.8</v>
      </c>
      <c r="H14" s="3">
        <v>0.2</v>
      </c>
      <c r="I14" s="10" t="s">
        <v>36</v>
      </c>
      <c r="J14" s="6">
        <v>1948</v>
      </c>
      <c r="K14">
        <v>101</v>
      </c>
      <c r="L14">
        <v>98</v>
      </c>
      <c r="M14">
        <v>2002</v>
      </c>
    </row>
    <row r="15" spans="1:13" ht="60">
      <c r="A15" t="s">
        <v>37</v>
      </c>
      <c r="B15" s="3">
        <v>5.5</v>
      </c>
      <c r="C15" s="3">
        <v>0</v>
      </c>
      <c r="D15">
        <v>12.7</v>
      </c>
      <c r="E15" s="3">
        <v>0</v>
      </c>
      <c r="F15" s="3">
        <v>21.3</v>
      </c>
      <c r="G15" s="3">
        <v>44.2</v>
      </c>
      <c r="H15" s="3">
        <v>16.2</v>
      </c>
      <c r="I15" s="8" t="s">
        <v>38</v>
      </c>
      <c r="J15" s="5" t="s">
        <v>39</v>
      </c>
      <c r="K15">
        <v>68</v>
      </c>
      <c r="L15">
        <v>96</v>
      </c>
      <c r="M15">
        <v>2003</v>
      </c>
    </row>
    <row r="16" spans="1:13">
      <c r="A16" t="s">
        <v>40</v>
      </c>
      <c r="B16" s="3">
        <v>0.89999999999999991</v>
      </c>
      <c r="C16" s="3">
        <v>5.5</v>
      </c>
      <c r="D16">
        <v>0.3</v>
      </c>
      <c r="E16" s="3">
        <v>0.1</v>
      </c>
      <c r="F16" s="3">
        <v>93.2</v>
      </c>
      <c r="G16" s="3">
        <v>0</v>
      </c>
      <c r="H16" s="3">
        <v>0</v>
      </c>
      <c r="I16" s="5" t="s">
        <v>27</v>
      </c>
      <c r="J16" s="6" t="s">
        <v>27</v>
      </c>
      <c r="K16">
        <v>53</v>
      </c>
      <c r="L16">
        <v>94</v>
      </c>
      <c r="M16">
        <v>2005</v>
      </c>
    </row>
    <row r="17" spans="1:18">
      <c r="A17" t="s">
        <v>41</v>
      </c>
      <c r="B17" s="3">
        <v>8.2000000000000011</v>
      </c>
      <c r="C17" s="3">
        <v>0.2</v>
      </c>
      <c r="D17">
        <v>29.599999999999998</v>
      </c>
      <c r="E17" s="3">
        <v>0</v>
      </c>
      <c r="F17" s="3">
        <v>16.400000000000002</v>
      </c>
      <c r="G17" s="3">
        <v>45.300000000000004</v>
      </c>
      <c r="H17" s="3">
        <v>0.4</v>
      </c>
      <c r="I17" s="11" t="s">
        <v>18</v>
      </c>
      <c r="J17" s="6">
        <v>1945</v>
      </c>
      <c r="K17">
        <v>24</v>
      </c>
      <c r="L17">
        <v>93</v>
      </c>
      <c r="M17">
        <v>2011</v>
      </c>
    </row>
    <row r="18" spans="1:18" s="17" customFormat="1">
      <c r="A18" s="12" t="s">
        <v>42</v>
      </c>
      <c r="B18" s="13">
        <v>6.9</v>
      </c>
      <c r="C18" s="13">
        <v>16.384387126226891</v>
      </c>
      <c r="D18" s="14">
        <v>23.594784295822873</v>
      </c>
      <c r="E18" s="13">
        <v>28.367952522255194</v>
      </c>
      <c r="F18" s="13">
        <v>13.110305866240584</v>
      </c>
      <c r="G18" s="13">
        <v>10.252225519287833</v>
      </c>
      <c r="H18" s="13">
        <v>1.3675530700753253</v>
      </c>
      <c r="I18" s="15"/>
      <c r="J18" s="16"/>
      <c r="K18" s="17">
        <v>27</v>
      </c>
      <c r="L18" s="17">
        <v>86</v>
      </c>
      <c r="M18" s="17">
        <v>2011</v>
      </c>
    </row>
    <row r="19" spans="1:18" s="20" customFormat="1">
      <c r="A19" s="18" t="s">
        <v>43</v>
      </c>
      <c r="B19" s="19">
        <v>32</v>
      </c>
      <c r="C19" s="19">
        <v>23</v>
      </c>
      <c r="D19" s="20">
        <v>16</v>
      </c>
      <c r="E19" s="19">
        <v>15</v>
      </c>
      <c r="F19" s="19">
        <v>7</v>
      </c>
      <c r="G19" s="19">
        <v>6</v>
      </c>
      <c r="H19" s="19">
        <v>1</v>
      </c>
      <c r="I19" s="21"/>
      <c r="J19" s="22"/>
      <c r="K19" s="23">
        <v>30.1</v>
      </c>
      <c r="L19" s="23">
        <v>84.1</v>
      </c>
      <c r="M19" s="20">
        <v>2011</v>
      </c>
    </row>
    <row r="20" spans="1:18" s="20" customFormat="1">
      <c r="A20" s="24"/>
      <c r="B20" s="19"/>
      <c r="C20" s="19"/>
      <c r="E20" s="19"/>
      <c r="F20" s="19"/>
      <c r="G20" s="19"/>
      <c r="H20" s="19"/>
      <c r="I20" s="21"/>
      <c r="J20" s="22"/>
      <c r="K20" s="23"/>
      <c r="L20" s="23"/>
    </row>
    <row r="21" spans="1:18">
      <c r="A21" t="s">
        <v>44</v>
      </c>
      <c r="B21" t="s">
        <v>45</v>
      </c>
    </row>
    <row r="22" spans="1:18" ht="75">
      <c r="A22" s="2" t="s">
        <v>8</v>
      </c>
      <c r="B22" s="25" t="s">
        <v>46</v>
      </c>
      <c r="C22" s="25"/>
      <c r="D22" s="25"/>
      <c r="E22" s="25"/>
      <c r="F22" s="25"/>
      <c r="G22" s="25"/>
      <c r="H22" s="25"/>
      <c r="I22" s="25"/>
      <c r="J22" s="25"/>
      <c r="K22" s="26"/>
    </row>
    <row r="23" spans="1:18">
      <c r="G23" s="26" t="s">
        <v>47</v>
      </c>
      <c r="K23" s="26"/>
      <c r="P23" t="s">
        <v>48</v>
      </c>
    </row>
    <row r="24" spans="1:18">
      <c r="G24" t="s">
        <v>49</v>
      </c>
      <c r="K24" s="26"/>
    </row>
    <row r="25" spans="1:18">
      <c r="K25" s="26"/>
    </row>
    <row r="26" spans="1:18">
      <c r="K26" s="26"/>
    </row>
    <row r="27" spans="1:18">
      <c r="K27" s="27">
        <v>41795</v>
      </c>
    </row>
    <row r="29" spans="1:18">
      <c r="P29" t="s">
        <v>50</v>
      </c>
    </row>
    <row r="30" spans="1:18" ht="45">
      <c r="B30" s="2" t="s">
        <v>1</v>
      </c>
      <c r="C30" s="2" t="s">
        <v>2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2" t="s">
        <v>55</v>
      </c>
      <c r="O30">
        <v>2014</v>
      </c>
      <c r="P30">
        <v>2011</v>
      </c>
      <c r="Q30" t="s">
        <v>51</v>
      </c>
      <c r="R30" t="s">
        <v>52</v>
      </c>
    </row>
    <row r="31" spans="1:18" ht="15.75" thickBot="1">
      <c r="A31" s="28" t="s">
        <v>13</v>
      </c>
      <c r="B31" s="29">
        <v>280000</v>
      </c>
      <c r="C31" s="29">
        <v>133540000</v>
      </c>
      <c r="D31" s="29">
        <v>80000</v>
      </c>
      <c r="E31" s="29">
        <v>13520000</v>
      </c>
      <c r="F31" s="29">
        <v>720000</v>
      </c>
      <c r="G31" s="29">
        <v>520000</v>
      </c>
      <c r="H31" s="29">
        <v>30000</v>
      </c>
      <c r="I31" s="30" t="s">
        <v>53</v>
      </c>
      <c r="J31" s="31">
        <f t="shared" ref="J31:J46" si="0">SUM(B31:I31)</f>
        <v>148690000</v>
      </c>
      <c r="N31" t="s">
        <v>13</v>
      </c>
      <c r="O31" s="32">
        <v>166280712</v>
      </c>
      <c r="P31" s="33">
        <v>152862431</v>
      </c>
      <c r="Q31" s="32">
        <f t="shared" ref="Q31:Q46" si="1">P31*K2/100</f>
        <v>19872116.030000001</v>
      </c>
      <c r="R31" s="32">
        <f t="shared" ref="R31:R46" si="2">P31*L2/100</f>
        <v>88660209.980000004</v>
      </c>
    </row>
    <row r="32" spans="1:18" ht="15.75" thickBot="1">
      <c r="A32" s="28" t="s">
        <v>16</v>
      </c>
      <c r="B32" s="29">
        <v>40000</v>
      </c>
      <c r="C32" s="29">
        <v>300000</v>
      </c>
      <c r="D32" s="30" t="s">
        <v>53</v>
      </c>
      <c r="E32" s="30" t="s">
        <v>53</v>
      </c>
      <c r="F32" s="29">
        <v>30000</v>
      </c>
      <c r="G32" s="29">
        <v>20000</v>
      </c>
      <c r="H32" s="30" t="s">
        <v>53</v>
      </c>
      <c r="I32" s="30" t="s">
        <v>53</v>
      </c>
      <c r="J32" s="31">
        <f t="shared" si="0"/>
        <v>390000</v>
      </c>
      <c r="N32" t="s">
        <v>16</v>
      </c>
      <c r="O32" s="32">
        <v>422675</v>
      </c>
      <c r="P32" s="33">
        <v>406512</v>
      </c>
      <c r="Q32" s="32">
        <f t="shared" si="1"/>
        <v>81302.399999999994</v>
      </c>
      <c r="R32" s="32">
        <f t="shared" si="2"/>
        <v>386186.4</v>
      </c>
    </row>
    <row r="33" spans="1:18" ht="15.75" thickBot="1">
      <c r="A33" s="28" t="s">
        <v>17</v>
      </c>
      <c r="B33" s="29">
        <v>50000</v>
      </c>
      <c r="C33" s="29">
        <v>280000</v>
      </c>
      <c r="D33" s="29">
        <v>30000</v>
      </c>
      <c r="E33" s="30" t="s">
        <v>53</v>
      </c>
      <c r="F33" s="29">
        <v>13690000</v>
      </c>
      <c r="G33" s="29">
        <v>80000</v>
      </c>
      <c r="H33" s="30" t="s">
        <v>53</v>
      </c>
      <c r="I33" s="30" t="s">
        <v>53</v>
      </c>
      <c r="J33" s="31">
        <f t="shared" si="0"/>
        <v>14130000</v>
      </c>
      <c r="N33" t="s">
        <v>17</v>
      </c>
      <c r="O33" s="32">
        <v>15458332</v>
      </c>
      <c r="P33" s="33">
        <v>14605862</v>
      </c>
      <c r="Q33" s="32">
        <f t="shared" si="1"/>
        <v>2336937.92</v>
      </c>
      <c r="R33" s="32">
        <f t="shared" si="2"/>
        <v>10808337.880000001</v>
      </c>
    </row>
    <row r="34" spans="1:18" ht="15.75" thickBot="1">
      <c r="A34" s="28" t="s">
        <v>19</v>
      </c>
      <c r="B34" s="29">
        <v>68410000</v>
      </c>
      <c r="C34" s="29">
        <v>24690000</v>
      </c>
      <c r="D34" s="29">
        <v>700680000</v>
      </c>
      <c r="E34" s="29">
        <v>20000</v>
      </c>
      <c r="F34" s="29">
        <v>244130000</v>
      </c>
      <c r="G34" s="29">
        <v>294320000</v>
      </c>
      <c r="H34" s="29">
        <v>9080000</v>
      </c>
      <c r="I34" s="30" t="s">
        <v>53</v>
      </c>
      <c r="J34" s="31">
        <f t="shared" si="0"/>
        <v>1341330000</v>
      </c>
      <c r="N34" t="s">
        <v>19</v>
      </c>
      <c r="O34" s="32">
        <v>1355692576</v>
      </c>
      <c r="P34" s="33">
        <v>1344130000</v>
      </c>
      <c r="Q34" s="32">
        <f t="shared" si="1"/>
        <v>322591200</v>
      </c>
      <c r="R34" s="32">
        <f t="shared" si="2"/>
        <v>1276923500</v>
      </c>
    </row>
    <row r="35" spans="1:18" ht="15.75" thickBot="1">
      <c r="A35" s="28" t="s">
        <v>22</v>
      </c>
      <c r="B35" s="29">
        <v>31130000</v>
      </c>
      <c r="C35" s="29">
        <v>176190000</v>
      </c>
      <c r="D35" s="29">
        <v>870000</v>
      </c>
      <c r="E35" s="29">
        <v>973750000</v>
      </c>
      <c r="F35" s="29">
        <v>9250000</v>
      </c>
      <c r="G35" s="29">
        <v>5840000</v>
      </c>
      <c r="H35" s="29">
        <v>27560000</v>
      </c>
      <c r="I35" s="29">
        <v>10000</v>
      </c>
      <c r="J35" s="31">
        <f t="shared" si="0"/>
        <v>1224600000</v>
      </c>
      <c r="N35" t="s">
        <v>22</v>
      </c>
      <c r="O35" s="32">
        <v>1236344631</v>
      </c>
      <c r="P35" s="33">
        <v>1221156319</v>
      </c>
      <c r="Q35" s="32">
        <f t="shared" si="1"/>
        <v>280865953.37</v>
      </c>
      <c r="R35" s="32">
        <f t="shared" si="2"/>
        <v>903655676.05999994</v>
      </c>
    </row>
    <row r="36" spans="1:18" ht="15.75" thickBot="1">
      <c r="A36" s="28" t="s">
        <v>24</v>
      </c>
      <c r="B36" s="29">
        <v>23660000</v>
      </c>
      <c r="C36" s="29">
        <v>209120000</v>
      </c>
      <c r="D36" s="29">
        <v>240000</v>
      </c>
      <c r="E36" s="29">
        <v>4050000</v>
      </c>
      <c r="F36" s="29">
        <v>1720000</v>
      </c>
      <c r="G36" s="29">
        <v>750000</v>
      </c>
      <c r="H36" s="29">
        <v>340000</v>
      </c>
      <c r="I36" s="30" t="s">
        <v>53</v>
      </c>
      <c r="J36" s="31">
        <f t="shared" si="0"/>
        <v>239880000</v>
      </c>
      <c r="N36" t="s">
        <v>24</v>
      </c>
      <c r="O36" s="32">
        <v>253609643</v>
      </c>
      <c r="P36" s="33">
        <v>243801639</v>
      </c>
      <c r="Q36" s="32">
        <f t="shared" si="1"/>
        <v>65826442.530000001</v>
      </c>
      <c r="R36" s="32">
        <f t="shared" si="2"/>
        <v>226735524.27000001</v>
      </c>
    </row>
    <row r="37" spans="1:18" ht="15.75" thickBot="1">
      <c r="A37" s="28" t="s">
        <v>26</v>
      </c>
      <c r="B37" s="29">
        <v>2030000</v>
      </c>
      <c r="C37" s="29">
        <v>200000</v>
      </c>
      <c r="D37" s="29">
        <v>72120000</v>
      </c>
      <c r="E37" s="29">
        <v>30000</v>
      </c>
      <c r="F37" s="29">
        <v>45820000</v>
      </c>
      <c r="G37" s="29">
        <v>450000</v>
      </c>
      <c r="H37" s="29">
        <v>5890000</v>
      </c>
      <c r="I37" s="30" t="s">
        <v>53</v>
      </c>
      <c r="J37" s="31">
        <f t="shared" si="0"/>
        <v>126540000</v>
      </c>
      <c r="N37" t="s">
        <v>26</v>
      </c>
      <c r="O37" s="32">
        <v>127103388</v>
      </c>
      <c r="P37" s="33">
        <v>127817277</v>
      </c>
      <c r="Q37" s="32">
        <f t="shared" si="1"/>
        <v>76690366.200000003</v>
      </c>
      <c r="R37" s="32">
        <f t="shared" si="2"/>
        <v>126539104.23</v>
      </c>
    </row>
    <row r="38" spans="1:18" ht="15.75" thickBot="1">
      <c r="A38" s="28" t="s">
        <v>28</v>
      </c>
      <c r="B38" s="29">
        <v>90000</v>
      </c>
      <c r="C38" s="30" t="s">
        <v>53</v>
      </c>
      <c r="D38" s="29">
        <v>50000</v>
      </c>
      <c r="E38" s="30" t="s">
        <v>53</v>
      </c>
      <c r="F38" s="29">
        <v>4100000</v>
      </c>
      <c r="G38" s="29">
        <v>1910000</v>
      </c>
      <c r="H38" s="29">
        <v>50000</v>
      </c>
      <c r="I38" s="30" t="s">
        <v>53</v>
      </c>
      <c r="J38" s="31">
        <f t="shared" si="0"/>
        <v>6200000</v>
      </c>
      <c r="N38" t="s">
        <v>28</v>
      </c>
      <c r="O38" s="32">
        <v>6803699</v>
      </c>
      <c r="P38" s="33">
        <v>6521314</v>
      </c>
      <c r="Q38" s="32">
        <f t="shared" si="1"/>
        <v>1108623.3799999999</v>
      </c>
      <c r="R38" s="32">
        <f t="shared" si="2"/>
        <v>4760559.22</v>
      </c>
    </row>
    <row r="39" spans="1:18" ht="15.75" thickBot="1">
      <c r="A39" s="28" t="s">
        <v>29</v>
      </c>
      <c r="B39" s="29">
        <v>2670000</v>
      </c>
      <c r="C39" s="29">
        <v>18100000</v>
      </c>
      <c r="D39" s="29">
        <v>190000</v>
      </c>
      <c r="E39" s="29">
        <v>1720000</v>
      </c>
      <c r="F39" s="29">
        <v>5010000</v>
      </c>
      <c r="G39" s="29">
        <v>650000</v>
      </c>
      <c r="H39" s="29">
        <v>60000</v>
      </c>
      <c r="I39" s="30" t="s">
        <v>53</v>
      </c>
      <c r="J39" s="31">
        <f t="shared" si="0"/>
        <v>28400000</v>
      </c>
      <c r="N39" t="s">
        <v>29</v>
      </c>
      <c r="O39" s="32">
        <v>30073353</v>
      </c>
      <c r="P39" s="33">
        <v>28758968</v>
      </c>
      <c r="Q39" s="32">
        <f t="shared" si="1"/>
        <v>10353228.48</v>
      </c>
      <c r="R39" s="32">
        <f t="shared" si="2"/>
        <v>26745840.239999998</v>
      </c>
    </row>
    <row r="40" spans="1:18" ht="15.75" thickBot="1">
      <c r="A40" s="28" t="s">
        <v>31</v>
      </c>
      <c r="B40" s="29">
        <v>3750000</v>
      </c>
      <c r="C40" s="29">
        <v>1900000</v>
      </c>
      <c r="D40" s="29">
        <v>240000</v>
      </c>
      <c r="E40" s="29">
        <v>820000</v>
      </c>
      <c r="F40" s="29">
        <v>38410000</v>
      </c>
      <c r="G40" s="29">
        <v>2760000</v>
      </c>
      <c r="H40" s="29">
        <v>80000</v>
      </c>
      <c r="I40" s="30" t="s">
        <v>53</v>
      </c>
      <c r="J40" s="31">
        <f t="shared" si="0"/>
        <v>47960000</v>
      </c>
      <c r="N40" t="s">
        <v>31</v>
      </c>
      <c r="O40" s="32">
        <v>55746253</v>
      </c>
      <c r="P40" s="33">
        <v>52350763</v>
      </c>
      <c r="Q40" s="32">
        <f t="shared" si="1"/>
        <v>7329106.8200000003</v>
      </c>
      <c r="R40" s="32">
        <f t="shared" si="2"/>
        <v>48686209.590000004</v>
      </c>
    </row>
    <row r="41" spans="1:18" ht="15.75" thickBot="1">
      <c r="A41" s="28" t="s">
        <v>32</v>
      </c>
      <c r="B41" s="29">
        <v>86370000</v>
      </c>
      <c r="C41" s="29">
        <v>5150000</v>
      </c>
      <c r="D41" s="29">
        <v>90000</v>
      </c>
      <c r="E41" s="30" t="s">
        <v>53</v>
      </c>
      <c r="F41" s="29">
        <v>80000</v>
      </c>
      <c r="G41" s="29">
        <v>1430000</v>
      </c>
      <c r="H41" s="29">
        <v>130000</v>
      </c>
      <c r="I41" s="30" t="s">
        <v>53</v>
      </c>
      <c r="J41" s="31">
        <f t="shared" si="0"/>
        <v>93250000</v>
      </c>
      <c r="N41" s="34" t="s">
        <v>32</v>
      </c>
      <c r="O41" s="32">
        <v>107668231</v>
      </c>
      <c r="P41" s="33">
        <v>38534157</v>
      </c>
      <c r="Q41" s="32">
        <f t="shared" si="1"/>
        <v>10789563.960000001</v>
      </c>
      <c r="R41" s="32">
        <f t="shared" si="2"/>
        <v>36607449.149999999</v>
      </c>
    </row>
    <row r="42" spans="1:18" ht="15.75" thickBot="1">
      <c r="A42" s="28" t="s">
        <v>34</v>
      </c>
      <c r="B42" s="29">
        <v>920000</v>
      </c>
      <c r="C42" s="29">
        <v>730000</v>
      </c>
      <c r="D42" s="29">
        <v>830000</v>
      </c>
      <c r="E42" s="29">
        <v>260000</v>
      </c>
      <c r="F42" s="29">
        <v>1730000</v>
      </c>
      <c r="G42" s="29">
        <v>120000</v>
      </c>
      <c r="H42" s="29">
        <v>490000</v>
      </c>
      <c r="I42" s="30" t="s">
        <v>53</v>
      </c>
      <c r="J42" s="31">
        <f t="shared" si="0"/>
        <v>5080000</v>
      </c>
      <c r="N42" t="s">
        <v>34</v>
      </c>
      <c r="O42" s="32">
        <v>5567301</v>
      </c>
      <c r="P42" s="33">
        <v>5183700</v>
      </c>
      <c r="Q42" s="32">
        <f t="shared" si="1"/>
        <v>4872678</v>
      </c>
      <c r="R42" s="32">
        <f t="shared" si="2"/>
        <v>4976352</v>
      </c>
    </row>
    <row r="43" spans="1:18" ht="15.75" thickBot="1">
      <c r="A43" s="28" t="s">
        <v>35</v>
      </c>
      <c r="B43" s="29">
        <v>14170000</v>
      </c>
      <c r="C43" s="29">
        <v>100000</v>
      </c>
      <c r="D43" s="29">
        <v>22350000</v>
      </c>
      <c r="E43" s="30" t="s">
        <v>53</v>
      </c>
      <c r="F43" s="29">
        <v>11050000</v>
      </c>
      <c r="G43" s="29">
        <v>400000</v>
      </c>
      <c r="H43" s="29">
        <v>110000</v>
      </c>
      <c r="I43" s="30" t="s">
        <v>53</v>
      </c>
      <c r="J43" s="31">
        <f t="shared" si="0"/>
        <v>48180000</v>
      </c>
      <c r="N43" t="s">
        <v>35</v>
      </c>
      <c r="O43" s="32">
        <v>49039986</v>
      </c>
      <c r="P43" s="33">
        <v>49779440</v>
      </c>
      <c r="Q43" s="32">
        <f t="shared" si="1"/>
        <v>50277234.399999999</v>
      </c>
      <c r="R43" s="32">
        <f t="shared" si="2"/>
        <v>48783851.200000003</v>
      </c>
    </row>
    <row r="44" spans="1:18" ht="15.75" thickBot="1">
      <c r="A44" s="28" t="s">
        <v>37</v>
      </c>
      <c r="B44" s="29">
        <v>1280000</v>
      </c>
      <c r="C44" s="29">
        <v>10000</v>
      </c>
      <c r="D44" s="29">
        <v>2950000</v>
      </c>
      <c r="E44" s="30" t="s">
        <v>53</v>
      </c>
      <c r="F44" s="29">
        <v>4950000</v>
      </c>
      <c r="G44" s="29">
        <v>10260000</v>
      </c>
      <c r="H44" s="29">
        <v>3760000</v>
      </c>
      <c r="I44" s="30" t="s">
        <v>53</v>
      </c>
      <c r="J44" s="31">
        <f t="shared" si="0"/>
        <v>23210000</v>
      </c>
      <c r="N44" t="s">
        <v>37</v>
      </c>
      <c r="O44" s="32">
        <v>23359928</v>
      </c>
      <c r="P44">
        <v>23123866</v>
      </c>
      <c r="Q44" s="32">
        <f t="shared" si="1"/>
        <v>15724228.880000001</v>
      </c>
      <c r="R44" s="32">
        <f t="shared" si="2"/>
        <v>22198911.359999999</v>
      </c>
    </row>
    <row r="45" spans="1:18" ht="15.75" thickBot="1">
      <c r="A45" s="28" t="s">
        <v>40</v>
      </c>
      <c r="B45" s="29">
        <v>600000</v>
      </c>
      <c r="C45" s="29">
        <v>3770000</v>
      </c>
      <c r="D45" s="29">
        <v>190000</v>
      </c>
      <c r="E45" s="29">
        <v>70000</v>
      </c>
      <c r="F45" s="29">
        <v>64420000</v>
      </c>
      <c r="G45" s="29">
        <v>60000</v>
      </c>
      <c r="H45" s="30" t="s">
        <v>53</v>
      </c>
      <c r="I45" s="30" t="s">
        <v>53</v>
      </c>
      <c r="J45" s="31">
        <f t="shared" si="0"/>
        <v>69110000</v>
      </c>
      <c r="N45" t="s">
        <v>40</v>
      </c>
      <c r="O45" s="32">
        <v>67741401</v>
      </c>
      <c r="P45" s="33">
        <v>66785001</v>
      </c>
      <c r="Q45" s="32">
        <f t="shared" si="1"/>
        <v>35396050.530000001</v>
      </c>
      <c r="R45" s="32">
        <f t="shared" si="2"/>
        <v>62777900.939999998</v>
      </c>
    </row>
    <row r="46" spans="1:18" ht="15.75" thickBot="1">
      <c r="A46" s="28" t="s">
        <v>41</v>
      </c>
      <c r="B46" s="29">
        <v>7170000</v>
      </c>
      <c r="C46" s="29">
        <v>160000</v>
      </c>
      <c r="D46" s="29">
        <v>26040000</v>
      </c>
      <c r="E46" s="30" t="s">
        <v>53</v>
      </c>
      <c r="F46" s="29">
        <v>14380000</v>
      </c>
      <c r="G46" s="29">
        <v>39750000</v>
      </c>
      <c r="H46" s="29">
        <v>350000</v>
      </c>
      <c r="I46" s="30" t="s">
        <v>53</v>
      </c>
      <c r="J46" s="31">
        <f t="shared" si="0"/>
        <v>87850000</v>
      </c>
      <c r="N46" t="s">
        <v>41</v>
      </c>
      <c r="O46" s="32">
        <v>93421835</v>
      </c>
      <c r="P46" s="33">
        <v>88772900</v>
      </c>
      <c r="Q46" s="32">
        <f t="shared" si="1"/>
        <v>21305496</v>
      </c>
      <c r="R46" s="32">
        <f t="shared" si="2"/>
        <v>82558797</v>
      </c>
    </row>
    <row r="47" spans="1:18">
      <c r="B47" s="31">
        <f>SUM(B31:B46)</f>
        <v>242620000</v>
      </c>
      <c r="C47" s="31">
        <f t="shared" ref="C47:I47" si="3">SUM(C31:C46)</f>
        <v>574240000</v>
      </c>
      <c r="D47" s="31">
        <f t="shared" si="3"/>
        <v>826950000</v>
      </c>
      <c r="E47" s="31">
        <f t="shared" si="3"/>
        <v>994240000</v>
      </c>
      <c r="F47" s="31">
        <f t="shared" si="3"/>
        <v>459490000</v>
      </c>
      <c r="G47" s="31">
        <f t="shared" si="3"/>
        <v>359320000</v>
      </c>
      <c r="H47" s="31">
        <f t="shared" si="3"/>
        <v>47930000</v>
      </c>
      <c r="I47" s="31">
        <f t="shared" si="3"/>
        <v>10000</v>
      </c>
      <c r="J47" s="31">
        <f>SUM(B47:I47)</f>
        <v>3504800000</v>
      </c>
      <c r="O47" s="35">
        <f>SUM(O31:O46)</f>
        <v>3594333944</v>
      </c>
      <c r="P47" s="35">
        <f>SUM(P31:P46)</f>
        <v>3464590149</v>
      </c>
      <c r="Q47" s="35">
        <f t="shared" ref="Q47:R47" si="4">SUM(Q31:Q46)</f>
        <v>925420528.9000001</v>
      </c>
      <c r="R47" s="35">
        <f t="shared" si="4"/>
        <v>2971804409.5199995</v>
      </c>
    </row>
    <row r="48" spans="1:18">
      <c r="B48" s="36">
        <f>B47*100/$J47</f>
        <v>6.9225062771056836</v>
      </c>
      <c r="C48" s="36">
        <f t="shared" ref="C48:I48" si="5">C47*100/$J47</f>
        <v>16.384387126226891</v>
      </c>
      <c r="D48" s="36">
        <f t="shared" si="5"/>
        <v>23.594784295822873</v>
      </c>
      <c r="E48" s="36">
        <f t="shared" si="5"/>
        <v>28.367952522255194</v>
      </c>
      <c r="F48" s="36">
        <f t="shared" si="5"/>
        <v>13.110305866240584</v>
      </c>
      <c r="G48" s="36">
        <f t="shared" si="5"/>
        <v>10.252225519287833</v>
      </c>
      <c r="H48" s="36">
        <f t="shared" si="5"/>
        <v>1.3675530700753253</v>
      </c>
      <c r="I48" s="36">
        <f t="shared" si="5"/>
        <v>2.8532298561972154E-4</v>
      </c>
      <c r="J48" s="36">
        <f>SUM(B48:I48)</f>
        <v>100</v>
      </c>
      <c r="Q48" s="37">
        <f>Q47/P47</f>
        <v>0.26710822611070123</v>
      </c>
      <c r="R48" s="37">
        <f>R47/P47</f>
        <v>0.85776506937704144</v>
      </c>
    </row>
    <row r="49" spans="15:15" customFormat="1">
      <c r="O49" t="s">
        <v>54</v>
      </c>
    </row>
  </sheetData>
  <mergeCells count="1">
    <mergeCell ref="B22:J22"/>
  </mergeCells>
  <conditionalFormatting sqref="K2:K20">
    <cfRule type="dataBar" priority="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{ACA77756-A182-442A-AE24-B4DCBF19E5B4}</x14:id>
        </ext>
      </extLst>
    </cfRule>
  </conditionalFormatting>
  <conditionalFormatting sqref="L2:L20">
    <cfRule type="dataBar" priority="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{8859B3F6-F82D-4874-999D-B61A24FCF46D}</x14:id>
        </ext>
      </extLst>
    </cfRule>
  </conditionalFormatting>
  <conditionalFormatting sqref="B2:B20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{5E053649-0643-4BD0-A006-7FE4F54BCAD5}</x14:id>
        </ext>
      </extLst>
    </cfRule>
  </conditionalFormatting>
  <conditionalFormatting sqref="C2:C20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{99689B1B-8140-4A5C-88A8-3148D9C1F0E4}</x14:id>
        </ext>
      </extLst>
    </cfRule>
  </conditionalFormatting>
  <conditionalFormatting sqref="D2:D20">
    <cfRule type="dataBar" priority="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{9092B6BA-BBC6-4307-BCC4-D3F4215602ED}</x14:id>
        </ext>
      </extLst>
    </cfRule>
  </conditionalFormatting>
  <conditionalFormatting sqref="E2:E20">
    <cfRule type="dataBar" priority="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{D0971427-8C03-4C1F-B241-A378DF75538C}</x14:id>
        </ext>
      </extLst>
    </cfRule>
  </conditionalFormatting>
  <conditionalFormatting sqref="F2:F20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{11A9FEF2-D595-4E29-BC57-31D947D1F5E8}</x14:id>
        </ext>
      </extLst>
    </cfRule>
  </conditionalFormatting>
  <conditionalFormatting sqref="G2:G20">
    <cfRule type="dataBar" priority="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{4E24E75B-149E-480B-8FC4-6DD67770631C}</x14:id>
        </ext>
      </extLst>
    </cfRule>
  </conditionalFormatting>
  <conditionalFormatting sqref="H2:H20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{9B4D9FF3-7171-4980-9736-E9E95A3D9F86}</x14:id>
        </ext>
      </extLst>
    </cfRule>
  </conditionalFormatting>
  <conditionalFormatting sqref="B18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{917B1563-574D-4D9A-A0E7-AF23D30DC0F4}</x14:id>
        </ext>
      </extLst>
    </cfRule>
  </conditionalFormatting>
  <conditionalFormatting sqref="J2:J19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legacy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CA77756-A182-442A-AE24-B4DCBF19E5B4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K2:K20</xm:sqref>
        </x14:conditionalFormatting>
        <x14:conditionalFormatting xmlns:xm="http://schemas.microsoft.com/office/excel/2006/main">
          <x14:cfRule type="dataBar" id="{8859B3F6-F82D-4874-999D-B61A24FCF46D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L2:L20</xm:sqref>
        </x14:conditionalFormatting>
        <x14:conditionalFormatting xmlns:xm="http://schemas.microsoft.com/office/excel/2006/main">
          <x14:cfRule type="dataBar" id="{5E053649-0643-4BD0-A006-7FE4F54BCAD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B2:B20</xm:sqref>
        </x14:conditionalFormatting>
        <x14:conditionalFormatting xmlns:xm="http://schemas.microsoft.com/office/excel/2006/main">
          <x14:cfRule type="dataBar" id="{99689B1B-8140-4A5C-88A8-3148D9C1F0E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C2:C20</xm:sqref>
        </x14:conditionalFormatting>
        <x14:conditionalFormatting xmlns:xm="http://schemas.microsoft.com/office/excel/2006/main">
          <x14:cfRule type="dataBar" id="{9092B6BA-BBC6-4307-BCC4-D3F4215602E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D2:D20</xm:sqref>
        </x14:conditionalFormatting>
        <x14:conditionalFormatting xmlns:xm="http://schemas.microsoft.com/office/excel/2006/main">
          <x14:cfRule type="dataBar" id="{D0971427-8C03-4C1F-B241-A378DF75538C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E2:E20</xm:sqref>
        </x14:conditionalFormatting>
        <x14:conditionalFormatting xmlns:xm="http://schemas.microsoft.com/office/excel/2006/main">
          <x14:cfRule type="dataBar" id="{11A9FEF2-D595-4E29-BC57-31D947D1F5E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F2:F20</xm:sqref>
        </x14:conditionalFormatting>
        <x14:conditionalFormatting xmlns:xm="http://schemas.microsoft.com/office/excel/2006/main">
          <x14:cfRule type="dataBar" id="{4E24E75B-149E-480B-8FC4-6DD67770631C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G2:G20</xm:sqref>
        </x14:conditionalFormatting>
        <x14:conditionalFormatting xmlns:xm="http://schemas.microsoft.com/office/excel/2006/main">
          <x14:cfRule type="dataBar" id="{9B4D9FF3-7171-4980-9736-E9E95A3D9F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H2:H20</xm:sqref>
        </x14:conditionalFormatting>
        <x14:conditionalFormatting xmlns:xm="http://schemas.microsoft.com/office/excel/2006/main">
          <x14:cfRule type="dataBar" id="{917B1563-574D-4D9A-A0E7-AF23D30DC0F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Y. Merrill (Ph.D.)</dc:creator>
  <cp:lastModifiedBy>Michelle Y. Merrill (Ph.D.)</cp:lastModifiedBy>
  <dcterms:created xsi:type="dcterms:W3CDTF">2014-06-07T03:18:53Z</dcterms:created>
  <dcterms:modified xsi:type="dcterms:W3CDTF">2014-06-07T03:22:53Z</dcterms:modified>
</cp:coreProperties>
</file>